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720" windowHeight="12165" activeTab="1"/>
  </bookViews>
  <sheets>
    <sheet name="Løsning- saml. med beholdere" sheetId="1" r:id="rId1"/>
    <sheet name="Løsn., samlepl. nedgravde cont." sheetId="2" r:id="rId2"/>
  </sheets>
  <definedNames/>
  <calcPr fullCalcOnLoad="1"/>
</workbook>
</file>

<file path=xl/sharedStrings.xml><?xml version="1.0" encoding="utf-8"?>
<sst xmlns="http://schemas.openxmlformats.org/spreadsheetml/2006/main" count="43" uniqueCount="36">
  <si>
    <t>Antall
leiligheter</t>
  </si>
  <si>
    <t>Tømme-frekvens pr år</t>
  </si>
  <si>
    <t>Antall utstyrs-enheter</t>
  </si>
  <si>
    <t>Avfalls-type</t>
  </si>
  <si>
    <t>Utstyrstype / volum (m3)</t>
  </si>
  <si>
    <t>Sum avfalls mengde pr år (m3)</t>
  </si>
  <si>
    <t>Fyllings-grad (%)</t>
  </si>
  <si>
    <t>Mengde pr. leilighet (m3)  pr. 2./4./8, uke</t>
  </si>
  <si>
    <t>Glass- og metall (hv. 8. uke)</t>
  </si>
  <si>
    <t>Papir (4. hv. uke)</t>
  </si>
  <si>
    <t>Mat/ komp. (2. hv. uke)</t>
  </si>
  <si>
    <t>Restavfall (hv. 2. uke)</t>
  </si>
  <si>
    <t>Antall utstyrs-enheter (avrundet)*</t>
  </si>
  <si>
    <t>Antall utstyrs-enheter*</t>
  </si>
  <si>
    <t xml:space="preserve">Tømme-frekvens pr år* </t>
  </si>
  <si>
    <t>NB! Antall leiligheter skal bare fylles ut på side 1, "Løsn- samleplass med beholdere"</t>
  </si>
  <si>
    <t>Mat/ komp. (hv. 2. uke)*</t>
  </si>
  <si>
    <t>*  Hver samleplass skal ha minst 1 container.</t>
  </si>
  <si>
    <t>Restavfall (hver 2. uke)**</t>
  </si>
  <si>
    <t>Papir (hver 4. uke)**</t>
  </si>
  <si>
    <t>Plastemb. (Hver 4. uke)**</t>
  </si>
  <si>
    <t>Plastemb. (4. hv. uke)*</t>
  </si>
  <si>
    <t>* Normalt benyttes det ikke beholdere til plastemballasje, men det må settes av areal til plastsorteringssekker.</t>
  </si>
  <si>
    <t>SUM</t>
  </si>
  <si>
    <t>Totalt</t>
  </si>
  <si>
    <t>Refusjon for beholdere:</t>
  </si>
  <si>
    <t>5.2 Tabell for dimensjonering av samleplass</t>
  </si>
  <si>
    <t xml:space="preserve">5.2 Tabell for dimensjonering av samleplass, nedgravd løsning </t>
  </si>
  <si>
    <t>Antall beh.</t>
  </si>
  <si>
    <t>Matavfall (140 l)</t>
  </si>
  <si>
    <t>Restavfall (660 l)</t>
  </si>
  <si>
    <t xml:space="preserve">** HIM kan vurdere å dobble tømmefrekvensen slik at containerantall etter søknad kan halveres dersom mer enn 1. </t>
  </si>
  <si>
    <t>Papiravfall (660 l)</t>
  </si>
  <si>
    <t>Glass- og metallemballasje (660 l)</t>
  </si>
  <si>
    <t>Pris***</t>
  </si>
  <si>
    <t>*** Pris i 2021</t>
  </si>
</sst>
</file>

<file path=xl/styles.xml><?xml version="1.0" encoding="utf-8"?>
<styleSheet xmlns="http://schemas.openxmlformats.org/spreadsheetml/2006/main">
  <numFmts count="30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.0"/>
    <numFmt numFmtId="181" formatCode="0.000"/>
    <numFmt numFmtId="182" formatCode="&quot;kr&quot;\ #,##0"/>
    <numFmt numFmtId="183" formatCode="0.0\ %"/>
    <numFmt numFmtId="184" formatCode="#,##0.0"/>
    <numFmt numFmtId="185" formatCode="0.0000"/>
  </numFmts>
  <fonts count="41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0" fillId="23" borderId="1" applyNumberFormat="0" applyAlignment="0" applyProtection="0"/>
    <xf numFmtId="0" fontId="31" fillId="0" borderId="2" applyNumberFormat="0" applyFill="0" applyAlignment="0" applyProtection="0"/>
    <xf numFmtId="179" fontId="0" fillId="0" borderId="0" applyFont="0" applyFill="0" applyBorder="0" applyAlignment="0" applyProtection="0"/>
    <xf numFmtId="0" fontId="32" fillId="24" borderId="3" applyNumberFormat="0" applyAlignment="0" applyProtection="0"/>
    <xf numFmtId="0" fontId="0" fillId="25" borderId="4" applyNumberFormat="0" applyFont="0" applyAlignment="0" applyProtection="0"/>
    <xf numFmtId="0" fontId="33" fillId="26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7" fontId="0" fillId="0" borderId="0" applyFont="0" applyFill="0" applyBorder="0" applyAlignment="0" applyProtection="0"/>
    <xf numFmtId="0" fontId="39" fillId="20" borderId="9" applyNumberFormat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vertical="top" wrapText="1"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1" fontId="4" fillId="0" borderId="10" xfId="0" applyNumberFormat="1" applyFont="1" applyBorder="1" applyAlignment="1">
      <alignment/>
    </xf>
    <xf numFmtId="180" fontId="3" fillId="0" borderId="10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34" borderId="10" xfId="0" applyFont="1" applyFill="1" applyBorder="1" applyAlignment="1">
      <alignment/>
    </xf>
    <xf numFmtId="1" fontId="3" fillId="34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2" fontId="4" fillId="0" borderId="10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3" fillId="33" borderId="11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1" fontId="0" fillId="0" borderId="11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13" xfId="0" applyNumberForma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" fontId="0" fillId="0" borderId="23" xfId="0" applyNumberFormat="1" applyBorder="1" applyAlignment="1">
      <alignment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D22" sqref="D22"/>
    </sheetView>
  </sheetViews>
  <sheetFormatPr defaultColWidth="11.421875" defaultRowHeight="12.75"/>
  <cols>
    <col min="1" max="1" width="8.8515625" style="0" customWidth="1"/>
    <col min="2" max="2" width="18.7109375" style="0" bestFit="1" customWidth="1"/>
    <col min="3" max="3" width="10.140625" style="0" customWidth="1"/>
    <col min="4" max="4" width="10.28125" style="0" bestFit="1" customWidth="1"/>
    <col min="6" max="6" width="18.28125" style="0" bestFit="1" customWidth="1"/>
    <col min="7" max="7" width="10.140625" style="0" customWidth="1"/>
    <col min="8" max="8" width="8.57421875" style="0" customWidth="1"/>
  </cols>
  <sheetData>
    <row r="1" ht="26.25">
      <c r="A1" s="1" t="s">
        <v>26</v>
      </c>
    </row>
    <row r="4" spans="1:9" ht="45">
      <c r="A4" s="15" t="s">
        <v>0</v>
      </c>
      <c r="B4" s="3" t="s">
        <v>3</v>
      </c>
      <c r="C4" s="3" t="s">
        <v>7</v>
      </c>
      <c r="D4" s="3" t="s">
        <v>5</v>
      </c>
      <c r="E4" s="3" t="s">
        <v>4</v>
      </c>
      <c r="F4" s="3" t="s">
        <v>6</v>
      </c>
      <c r="G4" s="3" t="s">
        <v>1</v>
      </c>
      <c r="H4" s="3" t="s">
        <v>2</v>
      </c>
      <c r="I4" s="3" t="s">
        <v>12</v>
      </c>
    </row>
    <row r="5" spans="1:10" ht="12.75">
      <c r="A5" s="4">
        <v>62</v>
      </c>
      <c r="B5" s="14" t="s">
        <v>10</v>
      </c>
      <c r="C5" s="13">
        <v>0.07</v>
      </c>
      <c r="D5" s="6">
        <f>A5*C5*26</f>
        <v>112.84000000000002</v>
      </c>
      <c r="E5" s="10">
        <v>0.14</v>
      </c>
      <c r="F5" s="5">
        <v>100</v>
      </c>
      <c r="G5" s="10">
        <v>26</v>
      </c>
      <c r="H5" s="7">
        <f>D5/E5*(100/F5)/G5</f>
        <v>31</v>
      </c>
      <c r="I5" s="11">
        <f>H5</f>
        <v>31</v>
      </c>
      <c r="J5" s="12"/>
    </row>
    <row r="6" spans="1:9" ht="12.75">
      <c r="A6" s="8"/>
      <c r="B6" s="14" t="s">
        <v>11</v>
      </c>
      <c r="C6" s="5">
        <v>0.14</v>
      </c>
      <c r="D6" s="6">
        <f>A5*C6*26</f>
        <v>225.68000000000004</v>
      </c>
      <c r="E6" s="10">
        <v>0.66</v>
      </c>
      <c r="F6" s="5">
        <v>100</v>
      </c>
      <c r="G6" s="10">
        <v>26</v>
      </c>
      <c r="H6" s="7">
        <f>D6/E6*(100/F6)/G6</f>
        <v>13.151515151515154</v>
      </c>
      <c r="I6" s="11">
        <f>H6</f>
        <v>13.151515151515154</v>
      </c>
    </row>
    <row r="7" spans="1:10" ht="12.75">
      <c r="A7" s="8"/>
      <c r="B7" s="14" t="s">
        <v>9</v>
      </c>
      <c r="C7" s="13">
        <v>0.14</v>
      </c>
      <c r="D7" s="6">
        <f>A5*C7*13</f>
        <v>112.84000000000002</v>
      </c>
      <c r="E7" s="10">
        <v>0.66</v>
      </c>
      <c r="F7" s="5">
        <v>100</v>
      </c>
      <c r="G7" s="10">
        <v>13</v>
      </c>
      <c r="H7" s="7">
        <f>D7/E7*(100/F7)/G7</f>
        <v>13.151515151515154</v>
      </c>
      <c r="I7" s="11">
        <f>H7</f>
        <v>13.151515151515154</v>
      </c>
      <c r="J7" s="12"/>
    </row>
    <row r="8" spans="1:9" ht="12.75">
      <c r="A8" s="8"/>
      <c r="B8" s="14" t="s">
        <v>21</v>
      </c>
      <c r="C8" s="13">
        <v>0.14</v>
      </c>
      <c r="D8" s="6">
        <f>A5*C8*13</f>
        <v>112.84000000000002</v>
      </c>
      <c r="E8" s="10">
        <v>0.14</v>
      </c>
      <c r="F8" s="5">
        <v>100</v>
      </c>
      <c r="G8" s="10">
        <v>13</v>
      </c>
      <c r="H8" s="7">
        <f>D8/E8*(100/F8)/G8</f>
        <v>62</v>
      </c>
      <c r="I8" s="11">
        <f>H8</f>
        <v>62</v>
      </c>
    </row>
    <row r="9" spans="1:9" ht="12.75">
      <c r="A9" s="9"/>
      <c r="B9" s="14" t="s">
        <v>8</v>
      </c>
      <c r="C9" s="13">
        <v>0.07</v>
      </c>
      <c r="D9" s="6">
        <f>A5*C9*6.5</f>
        <v>28.210000000000004</v>
      </c>
      <c r="E9" s="10">
        <v>0.66</v>
      </c>
      <c r="F9" s="5">
        <v>100</v>
      </c>
      <c r="G9" s="10">
        <v>6.5</v>
      </c>
      <c r="H9" s="7">
        <f>D9/E9*(100/F9)/G9</f>
        <v>6.575757575757577</v>
      </c>
      <c r="I9" s="11">
        <f>H9</f>
        <v>6.575757575757577</v>
      </c>
    </row>
    <row r="11" ht="12.75">
      <c r="A11" s="16" t="s">
        <v>22</v>
      </c>
    </row>
    <row r="19" ht="12.75">
      <c r="D19" s="2"/>
    </row>
  </sheetData>
  <sheetProtection/>
  <printOptions/>
  <pageMargins left="0.787401575" right="0.787401575" top="0.984251969" bottom="0.984251969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3">
      <selection activeCell="B25" sqref="B25"/>
    </sheetView>
  </sheetViews>
  <sheetFormatPr defaultColWidth="11.421875" defaultRowHeight="12.75"/>
  <cols>
    <col min="2" max="2" width="20.421875" style="0" bestFit="1" customWidth="1"/>
    <col min="7" max="7" width="11.7109375" style="0" customWidth="1"/>
  </cols>
  <sheetData>
    <row r="1" ht="26.25">
      <c r="A1" s="1" t="s">
        <v>27</v>
      </c>
    </row>
    <row r="2" ht="12.75">
      <c r="A2" s="16" t="s">
        <v>15</v>
      </c>
    </row>
    <row r="4" spans="1:8" ht="45">
      <c r="A4" s="15" t="s">
        <v>0</v>
      </c>
      <c r="B4" s="3" t="s">
        <v>3</v>
      </c>
      <c r="C4" s="3" t="s">
        <v>7</v>
      </c>
      <c r="D4" s="3" t="s">
        <v>5</v>
      </c>
      <c r="E4" s="3" t="s">
        <v>4</v>
      </c>
      <c r="F4" s="3" t="s">
        <v>6</v>
      </c>
      <c r="G4" s="3" t="s">
        <v>14</v>
      </c>
      <c r="H4" s="3" t="s">
        <v>13</v>
      </c>
    </row>
    <row r="5" spans="1:8" ht="12.75">
      <c r="A5" s="4">
        <f>'Løsning- saml. med beholdere'!A5</f>
        <v>62</v>
      </c>
      <c r="B5" s="14" t="s">
        <v>16</v>
      </c>
      <c r="C5" s="13">
        <v>0.07</v>
      </c>
      <c r="D5" s="6">
        <f>A5*C5*26</f>
        <v>112.84000000000002</v>
      </c>
      <c r="E5" s="10">
        <v>3</v>
      </c>
      <c r="F5" s="5">
        <v>0.6</v>
      </c>
      <c r="G5" s="10">
        <v>26</v>
      </c>
      <c r="H5" s="7">
        <f>(D5/E5)*F5/G5</f>
        <v>0.8680000000000001</v>
      </c>
    </row>
    <row r="6" spans="1:8" ht="12.75">
      <c r="A6" s="8"/>
      <c r="B6" s="14" t="s">
        <v>18</v>
      </c>
      <c r="C6" s="5">
        <v>0.14</v>
      </c>
      <c r="D6" s="6">
        <f>A5*C6*26</f>
        <v>225.68000000000004</v>
      </c>
      <c r="E6" s="10">
        <v>5</v>
      </c>
      <c r="F6" s="5">
        <v>0.9</v>
      </c>
      <c r="G6" s="10">
        <v>26</v>
      </c>
      <c r="H6" s="7">
        <f>(D6/E6)*F6/G6</f>
        <v>1.5624000000000005</v>
      </c>
    </row>
    <row r="7" spans="1:8" ht="12.75">
      <c r="A7" s="8"/>
      <c r="B7" s="14" t="s">
        <v>19</v>
      </c>
      <c r="C7" s="13">
        <v>0.14</v>
      </c>
      <c r="D7" s="6">
        <f>A5*C7*13</f>
        <v>112.84000000000002</v>
      </c>
      <c r="E7" s="10">
        <v>5</v>
      </c>
      <c r="F7" s="5">
        <v>0.9</v>
      </c>
      <c r="G7" s="10">
        <v>13</v>
      </c>
      <c r="H7" s="7">
        <f>(D7/E7)*F7/G7</f>
        <v>1.5624000000000005</v>
      </c>
    </row>
    <row r="8" spans="1:8" ht="12.75">
      <c r="A8" s="8"/>
      <c r="B8" s="14" t="s">
        <v>20</v>
      </c>
      <c r="C8" s="13">
        <v>0.14</v>
      </c>
      <c r="D8" s="6">
        <f>A5*C8*13</f>
        <v>112.84000000000002</v>
      </c>
      <c r="E8" s="10">
        <v>5</v>
      </c>
      <c r="F8" s="5">
        <v>0.9</v>
      </c>
      <c r="G8" s="10">
        <v>13</v>
      </c>
      <c r="H8" s="7">
        <f>(D8/E8)*F8/G8</f>
        <v>1.5624000000000005</v>
      </c>
    </row>
    <row r="9" spans="1:8" ht="12.75">
      <c r="A9" s="9"/>
      <c r="B9" s="14" t="s">
        <v>8</v>
      </c>
      <c r="C9" s="13">
        <v>0.07</v>
      </c>
      <c r="D9" s="6">
        <f>A5*C9*6.5</f>
        <v>28.210000000000004</v>
      </c>
      <c r="E9" s="10">
        <v>3</v>
      </c>
      <c r="F9" s="5">
        <v>0.9</v>
      </c>
      <c r="G9" s="10">
        <v>6.5</v>
      </c>
      <c r="H9" s="7">
        <f>(D9/E9)*F9/G9</f>
        <v>1.302</v>
      </c>
    </row>
    <row r="11" ht="12.75">
      <c r="A11" s="16" t="s">
        <v>17</v>
      </c>
    </row>
    <row r="12" ht="12.75">
      <c r="A12" t="s">
        <v>31</v>
      </c>
    </row>
    <row r="15" spans="1:2" ht="12.75">
      <c r="A15" s="2" t="s">
        <v>25</v>
      </c>
      <c r="B15" s="2"/>
    </row>
    <row r="16" spans="1:2" ht="12.75">
      <c r="A16" s="2"/>
      <c r="B16" s="2"/>
    </row>
    <row r="17" spans="1:5" ht="12.75">
      <c r="A17" s="17"/>
      <c r="B17" s="17"/>
      <c r="C17" s="18" t="s">
        <v>28</v>
      </c>
      <c r="D17" s="18" t="s">
        <v>34</v>
      </c>
      <c r="E17" s="18" t="s">
        <v>23</v>
      </c>
    </row>
    <row r="18" spans="1:5" ht="12.75">
      <c r="A18" s="19" t="s">
        <v>29</v>
      </c>
      <c r="B18" s="20"/>
      <c r="C18" s="26">
        <f>'Løsning- saml. med beholdere'!I5</f>
        <v>31</v>
      </c>
      <c r="D18" s="32">
        <v>226</v>
      </c>
      <c r="E18" s="25">
        <f>C18*D18</f>
        <v>7006</v>
      </c>
    </row>
    <row r="19" spans="1:5" ht="12.75">
      <c r="A19" s="21" t="s">
        <v>30</v>
      </c>
      <c r="B19" s="22"/>
      <c r="C19" s="27">
        <f>'Løsning- saml. med beholdere'!I6</f>
        <v>13.151515151515154</v>
      </c>
      <c r="D19" s="33">
        <v>1174</v>
      </c>
      <c r="E19" s="27">
        <f>C19*D19</f>
        <v>15439.878787878792</v>
      </c>
    </row>
    <row r="20" spans="1:5" ht="12.75">
      <c r="A20" s="21" t="s">
        <v>32</v>
      </c>
      <c r="B20" s="22"/>
      <c r="C20" s="27">
        <f>'Løsning- saml. med beholdere'!I7</f>
        <v>13.151515151515154</v>
      </c>
      <c r="D20" s="33">
        <v>1174</v>
      </c>
      <c r="E20" s="27">
        <f>C20*D20</f>
        <v>15439.878787878792</v>
      </c>
    </row>
    <row r="21" spans="1:5" ht="12.75">
      <c r="A21" s="23" t="s">
        <v>33</v>
      </c>
      <c r="B21" s="24"/>
      <c r="C21" s="28">
        <f>'Løsning- saml. med beholdere'!I9</f>
        <v>6.575757575757577</v>
      </c>
      <c r="D21" s="34">
        <v>1289</v>
      </c>
      <c r="E21" s="28">
        <f>C21*D21</f>
        <v>8476.151515151516</v>
      </c>
    </row>
    <row r="22" spans="1:5" ht="13.5" thickBot="1">
      <c r="A22" s="29" t="s">
        <v>24</v>
      </c>
      <c r="B22" s="30"/>
      <c r="C22" s="31"/>
      <c r="D22" s="31"/>
      <c r="E22" s="35">
        <v>46362</v>
      </c>
    </row>
    <row r="23" ht="13.5" thickTop="1"/>
    <row r="24" ht="12.75">
      <c r="A24" t="s">
        <v>35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Noas Miljøkompetanse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 Larsen</dc:creator>
  <cp:keywords/>
  <dc:description/>
  <cp:lastModifiedBy>Sissel Brun Jørgensen</cp:lastModifiedBy>
  <cp:lastPrinted>2008-03-05T09:53:46Z</cp:lastPrinted>
  <dcterms:created xsi:type="dcterms:W3CDTF">2003-11-18T10:42:00Z</dcterms:created>
  <dcterms:modified xsi:type="dcterms:W3CDTF">2021-04-06T10:10:31Z</dcterms:modified>
  <cp:category/>
  <cp:version/>
  <cp:contentType/>
  <cp:contentStatus/>
</cp:coreProperties>
</file>